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115" windowHeight="10035"/>
  </bookViews>
  <sheets>
    <sheet name="PA28 SE-LDU" sheetId="1" r:id="rId1"/>
  </sheets>
  <definedNames>
    <definedName name="_xlnm.Print_Area" localSheetId="0">'PA28 SE-LDU'!$A$1:$N$32</definedName>
  </definedNames>
  <calcPr calcId="145621"/>
</workbook>
</file>

<file path=xl/calcChain.xml><?xml version="1.0" encoding="utf-8"?>
<calcChain xmlns="http://schemas.openxmlformats.org/spreadsheetml/2006/main">
  <c r="L51" i="1" l="1"/>
  <c r="L50" i="1"/>
  <c r="C50" i="1"/>
  <c r="L49" i="1"/>
  <c r="C49" i="1"/>
  <c r="C48" i="1"/>
  <c r="C5" i="1" s="1"/>
  <c r="D5" i="1" s="1"/>
  <c r="C47" i="1"/>
  <c r="J41" i="1"/>
  <c r="C17" i="1" s="1"/>
  <c r="D17" i="1" s="1"/>
  <c r="H41" i="1"/>
  <c r="J40" i="1"/>
  <c r="H40" i="1"/>
  <c r="J39" i="1"/>
  <c r="C15" i="1" s="1"/>
  <c r="H39" i="1"/>
  <c r="J38" i="1"/>
  <c r="H38" i="1"/>
  <c r="J37" i="1"/>
  <c r="C13" i="1" s="1"/>
  <c r="D13" i="1" s="1"/>
  <c r="H37" i="1"/>
  <c r="B17" i="1"/>
  <c r="C16" i="1"/>
  <c r="B16" i="1"/>
  <c r="D16" i="1" s="1"/>
  <c r="B15" i="1"/>
  <c r="D15" i="1" s="1"/>
  <c r="C14" i="1"/>
  <c r="D14" i="1" s="1"/>
  <c r="B14" i="1"/>
  <c r="B13" i="1"/>
  <c r="B11" i="1"/>
  <c r="D7" i="1"/>
  <c r="C7" i="1"/>
  <c r="D6" i="1"/>
  <c r="C6" i="1"/>
  <c r="D4" i="1"/>
  <c r="C4" i="1"/>
  <c r="C3" i="1"/>
  <c r="B3" i="1"/>
  <c r="B8" i="1" s="1"/>
  <c r="B9" i="1" s="1"/>
  <c r="D3" i="1" l="1"/>
  <c r="D8" i="1" s="1"/>
  <c r="D9" i="1" l="1"/>
  <c r="C9" i="1" s="1"/>
  <c r="C8" i="1"/>
</calcChain>
</file>

<file path=xl/sharedStrings.xml><?xml version="1.0" encoding="utf-8"?>
<sst xmlns="http://schemas.openxmlformats.org/spreadsheetml/2006/main" count="29" uniqueCount="26">
  <si>
    <t>Vikt</t>
  </si>
  <si>
    <t>Arm</t>
  </si>
  <si>
    <t>Moment</t>
  </si>
  <si>
    <t>Tomvikt</t>
  </si>
  <si>
    <t>Fram</t>
  </si>
  <si>
    <t>Bak</t>
  </si>
  <si>
    <t>Bagage (&lt;91 kg)</t>
  </si>
  <si>
    <t>Bränsle*</t>
  </si>
  <si>
    <t>Med Bränsle</t>
  </si>
  <si>
    <t>Utan Bränsle</t>
  </si>
  <si>
    <t>*Motsvarar</t>
  </si>
  <si>
    <t>liter bränsle</t>
  </si>
  <si>
    <t>TP-gränser</t>
  </si>
  <si>
    <t>Max startvikt:</t>
  </si>
  <si>
    <t>kg</t>
  </si>
  <si>
    <t>Std tank(129L):</t>
  </si>
  <si>
    <t>Max tank(182L):</t>
  </si>
  <si>
    <t>" cm</t>
  </si>
  <si>
    <t>lb kg</t>
  </si>
  <si>
    <t>gal l</t>
  </si>
  <si>
    <t>ur flygplanshandlingarna LDU</t>
  </si>
  <si>
    <t>BEM</t>
  </si>
  <si>
    <t>fram</t>
  </si>
  <si>
    <t>bak</t>
  </si>
  <si>
    <t>bagg</t>
  </si>
  <si>
    <t>bränsle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</si>
</sst>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Red][&gt;1157]0;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Protection="1"/>
    <xf numFmtId="1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2" borderId="0" xfId="0" applyNumberFormat="1" applyFill="1" applyAlignment="1" applyProtection="1">
      <alignment horizontal="center"/>
      <protection locked="0"/>
    </xf>
    <xf numFmtId="0" fontId="2" fillId="0" borderId="1" xfId="0" applyFont="1" applyBorder="1" applyProtection="1"/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2" fillId="0" borderId="2" xfId="0" applyFont="1" applyBorder="1" applyProtection="1"/>
    <xf numFmtId="1" fontId="0" fillId="2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</xf>
    <xf numFmtId="1" fontId="0" fillId="0" borderId="2" xfId="0" applyNumberFormat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1" fillId="0" borderId="0" xfId="0" applyFont="1" applyProtection="1"/>
    <xf numFmtId="0" fontId="2" fillId="0" borderId="3" xfId="0" applyFont="1" applyBorder="1" applyProtection="1"/>
    <xf numFmtId="0" fontId="1" fillId="0" borderId="4" xfId="0" applyFont="1" applyBorder="1" applyAlignment="1" applyProtection="1">
      <alignment horizontal="center"/>
    </xf>
    <xf numFmtId="1" fontId="1" fillId="0" borderId="4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Protection="1"/>
    <xf numFmtId="0" fontId="1" fillId="0" borderId="7" xfId="0" applyFont="1" applyBorder="1" applyAlignment="1" applyProtection="1">
      <alignment horizontal="center"/>
    </xf>
    <xf numFmtId="0" fontId="2" fillId="0" borderId="6" xfId="0" applyFont="1" applyBorder="1" applyProtection="1"/>
    <xf numFmtId="0" fontId="1" fillId="0" borderId="8" xfId="0" applyFont="1" applyBorder="1" applyProtection="1"/>
    <xf numFmtId="0" fontId="1" fillId="0" borderId="9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0" fillId="3" borderId="0" xfId="0" applyFill="1" applyProtection="1"/>
    <xf numFmtId="0" fontId="0" fillId="0" borderId="0" xfId="0" applyAlignment="1" applyProtection="1">
      <alignment horizontal="left"/>
    </xf>
    <xf numFmtId="0" fontId="0" fillId="3" borderId="0" xfId="0" applyFill="1" applyAlignment="1" applyProtection="1">
      <alignment horizontal="center"/>
    </xf>
    <xf numFmtId="0" fontId="3" fillId="0" borderId="0" xfId="0" applyFont="1"/>
    <xf numFmtId="20" fontId="0" fillId="0" borderId="0" xfId="0" applyNumberFormat="1" applyProtection="1"/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39780167640658"/>
          <c:y val="5.2631627253828465E-2"/>
          <c:w val="0.78868616489295584"/>
          <c:h val="0.79699321270083112"/>
        </c:manualLayout>
      </c:layout>
      <c:scatterChart>
        <c:scatterStyle val="lineMarker"/>
        <c:varyColors val="0"/>
        <c:ser>
          <c:idx val="0"/>
          <c:order val="0"/>
          <c:tx>
            <c:v>Tp gräns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elete val="1"/>
          </c:dLbls>
          <c:xVal>
            <c:numRef>
              <c:f>'PA28 SE-LDU'!$C$13:$C$17</c:f>
              <c:numCache>
                <c:formatCode>0</c:formatCode>
                <c:ptCount val="5"/>
                <c:pt idx="0">
                  <c:v>208.28</c:v>
                </c:pt>
                <c:pt idx="1">
                  <c:v>208.28</c:v>
                </c:pt>
                <c:pt idx="2">
                  <c:v>224.79</c:v>
                </c:pt>
                <c:pt idx="3">
                  <c:v>236.22</c:v>
                </c:pt>
                <c:pt idx="4">
                  <c:v>236.22</c:v>
                </c:pt>
              </c:numCache>
            </c:numRef>
          </c:xVal>
          <c:yVal>
            <c:numRef>
              <c:f>'PA28 SE-LDU'!$B$13:$B$17</c:f>
              <c:numCache>
                <c:formatCode>General</c:formatCode>
                <c:ptCount val="5"/>
                <c:pt idx="0">
                  <c:v>544.32000000000005</c:v>
                </c:pt>
                <c:pt idx="1">
                  <c:v>929.88</c:v>
                </c:pt>
                <c:pt idx="2">
                  <c:v>1156.68</c:v>
                </c:pt>
                <c:pt idx="3">
                  <c:v>1156.68</c:v>
                </c:pt>
                <c:pt idx="4">
                  <c:v>544.32000000000005</c:v>
                </c:pt>
              </c:numCache>
            </c:numRef>
          </c:yVal>
          <c:smooth val="0"/>
        </c:ser>
        <c:ser>
          <c:idx val="1"/>
          <c:order val="1"/>
          <c:tx>
            <c:v>Aktuell tp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'PA28 SE-LDU'!$C$8:$C$9</c:f>
              <c:numCache>
                <c:formatCode>0.0</c:formatCode>
                <c:ptCount val="2"/>
                <c:pt idx="0">
                  <c:v>230.68868768677726</c:v>
                </c:pt>
                <c:pt idx="1">
                  <c:v>229.71531088940375</c:v>
                </c:pt>
              </c:numCache>
            </c:numRef>
          </c:xVal>
          <c:yVal>
            <c:numRef>
              <c:f>'PA28 SE-LDU'!$B$8:$B$9</c:f>
              <c:numCache>
                <c:formatCode>0</c:formatCode>
                <c:ptCount val="2"/>
                <c:pt idx="0" formatCode="[Red][&gt;1157]0;0">
                  <c:v>1154.45</c:v>
                </c:pt>
                <c:pt idx="1">
                  <c:v>1057.45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8975744"/>
        <c:axId val="78988032"/>
      </c:scatterChart>
      <c:valAx>
        <c:axId val="78975744"/>
        <c:scaling>
          <c:orientation val="minMax"/>
          <c:max val="240"/>
          <c:min val="205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cm</a:t>
                </a:r>
              </a:p>
            </c:rich>
          </c:tx>
          <c:layout>
            <c:manualLayout>
              <c:xMode val="edge"/>
              <c:yMode val="edge"/>
              <c:x val="0.53244635604587731"/>
              <c:y val="0.917294074995296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78988032"/>
        <c:crossesAt val="650"/>
        <c:crossBetween val="midCat"/>
        <c:majorUnit val="5"/>
        <c:minorUnit val="2"/>
      </c:valAx>
      <c:valAx>
        <c:axId val="78988032"/>
        <c:scaling>
          <c:orientation val="minMax"/>
          <c:max val="1300"/>
          <c:min val="6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kg</a:t>
                </a:r>
              </a:p>
            </c:rich>
          </c:tx>
          <c:layout>
            <c:manualLayout>
              <c:xMode val="edge"/>
              <c:yMode val="edge"/>
              <c:x val="2.6622317802293866E-2"/>
              <c:y val="0.42857182192403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78975744"/>
        <c:crossesAt val="205"/>
        <c:crossBetween val="midCat"/>
        <c:majorUnit val="50"/>
        <c:minorUnit val="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0</xdr:row>
      <xdr:rowOff>114300</xdr:rowOff>
    </xdr:from>
    <xdr:to>
      <xdr:col>13</xdr:col>
      <xdr:colOff>495300</xdr:colOff>
      <xdr:row>32</xdr:row>
      <xdr:rowOff>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zoomScaleNormal="100" workbookViewId="0">
      <selection activeCell="B10" sqref="B10"/>
    </sheetView>
  </sheetViews>
  <sheetFormatPr defaultRowHeight="12.75" x14ac:dyDescent="0.2"/>
  <cols>
    <col min="1" max="1" width="15" style="4" customWidth="1"/>
    <col min="2" max="2" width="5.28515625" style="2" customWidth="1"/>
    <col min="3" max="3" width="8.28515625" style="2" customWidth="1"/>
    <col min="4" max="4" width="8.7109375" style="2" customWidth="1"/>
    <col min="5" max="16384" width="9.140625" style="4"/>
  </cols>
  <sheetData>
    <row r="1" spans="1:4" s="1" customFormat="1" x14ac:dyDescent="0.2">
      <c r="B1" s="2"/>
      <c r="C1" s="3"/>
      <c r="D1" s="3"/>
    </row>
    <row r="2" spans="1:4" x14ac:dyDescent="0.2">
      <c r="B2" s="3" t="s">
        <v>0</v>
      </c>
      <c r="C2" s="3" t="s">
        <v>1</v>
      </c>
      <c r="D2" s="3" t="s">
        <v>2</v>
      </c>
    </row>
    <row r="3" spans="1:4" x14ac:dyDescent="0.2">
      <c r="A3" s="1" t="s">
        <v>3</v>
      </c>
      <c r="B3" s="5">
        <f>SUM(B46)</f>
        <v>797.45</v>
      </c>
      <c r="C3" s="6">
        <f>SUM(C46)</f>
        <v>224.79</v>
      </c>
      <c r="D3" s="5">
        <f>B3*C3</f>
        <v>179258.7855</v>
      </c>
    </row>
    <row r="4" spans="1:4" x14ac:dyDescent="0.2">
      <c r="A4" s="1" t="s">
        <v>4</v>
      </c>
      <c r="B4" s="7">
        <v>160</v>
      </c>
      <c r="C4" s="6">
        <f>SUM(C47)</f>
        <v>204.47</v>
      </c>
      <c r="D4" s="5">
        <f>B4*C4</f>
        <v>32715.200000000001</v>
      </c>
    </row>
    <row r="5" spans="1:4" x14ac:dyDescent="0.2">
      <c r="A5" s="1" t="s">
        <v>5</v>
      </c>
      <c r="B5" s="7">
        <v>85</v>
      </c>
      <c r="C5" s="6">
        <f>SUM(C48)</f>
        <v>299.97399999999999</v>
      </c>
      <c r="D5" s="5">
        <f>B5*C5</f>
        <v>25497.79</v>
      </c>
    </row>
    <row r="6" spans="1:4" x14ac:dyDescent="0.2">
      <c r="A6" s="8" t="s">
        <v>6</v>
      </c>
      <c r="B6" s="9">
        <v>15</v>
      </c>
      <c r="C6" s="10">
        <f>SUM(C49)</f>
        <v>362.71200000000005</v>
      </c>
      <c r="D6" s="11">
        <f>B6*C6</f>
        <v>5440.68</v>
      </c>
    </row>
    <row r="7" spans="1:4" x14ac:dyDescent="0.2">
      <c r="A7" s="12" t="s">
        <v>7</v>
      </c>
      <c r="B7" s="13">
        <v>97</v>
      </c>
      <c r="C7" s="14">
        <f>SUM(C50)</f>
        <v>241.3</v>
      </c>
      <c r="D7" s="15">
        <f>B7*C7</f>
        <v>23406.100000000002</v>
      </c>
    </row>
    <row r="8" spans="1:4" x14ac:dyDescent="0.2">
      <c r="A8" s="1" t="s">
        <v>8</v>
      </c>
      <c r="B8" s="16">
        <f>SUM(B3:B7)</f>
        <v>1154.45</v>
      </c>
      <c r="C8" s="17">
        <f>D8/B8</f>
        <v>230.68868768677726</v>
      </c>
      <c r="D8" s="5">
        <f>SUM(D3:D7)</f>
        <v>266318.55550000002</v>
      </c>
    </row>
    <row r="9" spans="1:4" x14ac:dyDescent="0.2">
      <c r="A9" s="1" t="s">
        <v>9</v>
      </c>
      <c r="B9" s="18">
        <f>B8-B7</f>
        <v>1057.45</v>
      </c>
      <c r="C9" s="17">
        <f>D9/B9</f>
        <v>229.71531088940375</v>
      </c>
      <c r="D9" s="5">
        <f>D8-D7</f>
        <v>242912.45550000001</v>
      </c>
    </row>
    <row r="10" spans="1:4" x14ac:dyDescent="0.2">
      <c r="A10" s="1"/>
      <c r="B10" s="5"/>
      <c r="C10" s="6"/>
      <c r="D10" s="5"/>
    </row>
    <row r="11" spans="1:4" x14ac:dyDescent="0.2">
      <c r="A11" s="19" t="s">
        <v>10</v>
      </c>
      <c r="B11" s="5">
        <f>B7/0.71</f>
        <v>136.61971830985917</v>
      </c>
      <c r="C11" s="4" t="s">
        <v>11</v>
      </c>
      <c r="D11" s="4"/>
    </row>
    <row r="12" spans="1:4" x14ac:dyDescent="0.2">
      <c r="B12" s="20"/>
      <c r="C12" s="20"/>
      <c r="D12" s="20"/>
    </row>
    <row r="13" spans="1:4" x14ac:dyDescent="0.2">
      <c r="A13" s="21" t="s">
        <v>12</v>
      </c>
      <c r="B13" s="22">
        <f>SUM(H37)</f>
        <v>544.32000000000005</v>
      </c>
      <c r="C13" s="23">
        <f>SUM(J37)</f>
        <v>208.28</v>
      </c>
      <c r="D13" s="24">
        <f>B13*C13</f>
        <v>113370.96960000001</v>
      </c>
    </row>
    <row r="14" spans="1:4" x14ac:dyDescent="0.2">
      <c r="A14" s="25"/>
      <c r="B14" s="22">
        <f>SUM(H38)</f>
        <v>929.88</v>
      </c>
      <c r="C14" s="23">
        <f>SUM(J38)</f>
        <v>208.28</v>
      </c>
      <c r="D14" s="26">
        <f>B14*C14</f>
        <v>193675.40640000001</v>
      </c>
    </row>
    <row r="15" spans="1:4" x14ac:dyDescent="0.2">
      <c r="A15" s="27"/>
      <c r="B15" s="22">
        <f>SUM(H39)</f>
        <v>1156.68</v>
      </c>
      <c r="C15" s="23">
        <f>SUM(J39)</f>
        <v>224.79</v>
      </c>
      <c r="D15" s="26">
        <f>B15*C15</f>
        <v>260010.09720000002</v>
      </c>
    </row>
    <row r="16" spans="1:4" x14ac:dyDescent="0.2">
      <c r="A16" s="25"/>
      <c r="B16" s="22">
        <f>SUM(H40)</f>
        <v>1156.68</v>
      </c>
      <c r="C16" s="23">
        <f>SUM(J40)</f>
        <v>236.22</v>
      </c>
      <c r="D16" s="26">
        <f>B16*C16</f>
        <v>273230.94959999999</v>
      </c>
    </row>
    <row r="17" spans="1:4" x14ac:dyDescent="0.2">
      <c r="A17" s="28"/>
      <c r="B17" s="22">
        <f>SUM(H41)</f>
        <v>544.32000000000005</v>
      </c>
      <c r="C17" s="23">
        <f>SUM(J41)</f>
        <v>236.22</v>
      </c>
      <c r="D17" s="29">
        <f>B17*C17</f>
        <v>128579.27040000001</v>
      </c>
    </row>
    <row r="19" spans="1:4" x14ac:dyDescent="0.2">
      <c r="A19" s="37" t="s">
        <v>13</v>
      </c>
      <c r="B19" s="37"/>
      <c r="C19" s="3">
        <v>1157</v>
      </c>
      <c r="D19" s="30" t="s">
        <v>14</v>
      </c>
    </row>
    <row r="20" spans="1:4" x14ac:dyDescent="0.2">
      <c r="A20" s="37" t="s">
        <v>15</v>
      </c>
      <c r="B20" s="37"/>
      <c r="C20" s="3">
        <v>97</v>
      </c>
      <c r="D20" s="30" t="s">
        <v>14</v>
      </c>
    </row>
    <row r="21" spans="1:4" x14ac:dyDescent="0.2">
      <c r="A21" s="37" t="s">
        <v>16</v>
      </c>
      <c r="B21" s="37"/>
      <c r="C21" s="3">
        <v>129</v>
      </c>
      <c r="D21" s="30" t="s">
        <v>14</v>
      </c>
    </row>
    <row r="27" spans="1:4" x14ac:dyDescent="0.2">
      <c r="B27" s="2">
        <v>0</v>
      </c>
    </row>
    <row r="35" spans="1:10" x14ac:dyDescent="0.2">
      <c r="C35" s="2" t="s">
        <v>17</v>
      </c>
      <c r="D35" s="2" t="s">
        <v>18</v>
      </c>
      <c r="E35" s="4" t="s">
        <v>19</v>
      </c>
    </row>
    <row r="36" spans="1:10" x14ac:dyDescent="0.2">
      <c r="C36" s="2">
        <v>2.54</v>
      </c>
      <c r="D36" s="2">
        <v>0.4536</v>
      </c>
      <c r="E36" s="4">
        <v>3.7850000000000001</v>
      </c>
      <c r="G36" s="4" t="s">
        <v>20</v>
      </c>
    </row>
    <row r="37" spans="1:10" x14ac:dyDescent="0.2">
      <c r="G37" s="31">
        <v>1200</v>
      </c>
      <c r="H37" s="4">
        <f>SUM(G37*D36)</f>
        <v>544.32000000000005</v>
      </c>
      <c r="I37" s="31">
        <v>82</v>
      </c>
      <c r="J37" s="4">
        <f>SUM(I37*C36)</f>
        <v>208.28</v>
      </c>
    </row>
    <row r="38" spans="1:10" x14ac:dyDescent="0.2">
      <c r="G38" s="31">
        <v>2050</v>
      </c>
      <c r="H38" s="4">
        <f>SUM(G38*D36)</f>
        <v>929.88</v>
      </c>
      <c r="I38" s="31">
        <v>82</v>
      </c>
      <c r="J38" s="4">
        <f>SUM(I38*C36)</f>
        <v>208.28</v>
      </c>
    </row>
    <row r="39" spans="1:10" x14ac:dyDescent="0.2">
      <c r="G39" s="31">
        <v>2550</v>
      </c>
      <c r="H39" s="4">
        <f>SUM(G39*D36)</f>
        <v>1156.68</v>
      </c>
      <c r="I39" s="31">
        <v>88.5</v>
      </c>
      <c r="J39" s="4">
        <f>SUM(I39*C36)</f>
        <v>224.79</v>
      </c>
    </row>
    <row r="40" spans="1:10" x14ac:dyDescent="0.2">
      <c r="G40" s="31">
        <v>2550</v>
      </c>
      <c r="H40" s="4">
        <f>SUM(G40*D36)</f>
        <v>1156.68</v>
      </c>
      <c r="I40" s="31">
        <v>93</v>
      </c>
      <c r="J40" s="4">
        <f>SUM(I40*C36)</f>
        <v>236.22</v>
      </c>
    </row>
    <row r="41" spans="1:10" x14ac:dyDescent="0.2">
      <c r="G41" s="31">
        <v>1200</v>
      </c>
      <c r="H41" s="4">
        <f>SUM(G41*D36)</f>
        <v>544.32000000000005</v>
      </c>
      <c r="I41" s="31">
        <v>93</v>
      </c>
      <c r="J41" s="4">
        <f>SUM(I41*C36)</f>
        <v>236.22</v>
      </c>
    </row>
    <row r="45" spans="1:10" x14ac:dyDescent="0.2">
      <c r="F45" s="32" t="s">
        <v>20</v>
      </c>
    </row>
    <row r="46" spans="1:10" x14ac:dyDescent="0.2">
      <c r="A46" s="4" t="s">
        <v>21</v>
      </c>
      <c r="B46" s="33">
        <v>797.45</v>
      </c>
      <c r="C46" s="2">
        <v>224.79</v>
      </c>
    </row>
    <row r="47" spans="1:10" x14ac:dyDescent="0.2">
      <c r="C47" s="2">
        <f>SUM(F47*C36)</f>
        <v>204.47</v>
      </c>
      <c r="E47" s="4" t="s">
        <v>22</v>
      </c>
      <c r="F47" s="31">
        <v>80.5</v>
      </c>
    </row>
    <row r="48" spans="1:10" x14ac:dyDescent="0.2">
      <c r="C48" s="2">
        <f>SUM(F48*C36)</f>
        <v>299.97399999999999</v>
      </c>
      <c r="E48" s="4" t="s">
        <v>23</v>
      </c>
      <c r="F48" s="31">
        <v>118.1</v>
      </c>
    </row>
    <row r="49" spans="1:12" x14ac:dyDescent="0.2">
      <c r="C49" s="2">
        <f>SUM(F49*C36)</f>
        <v>362.71200000000005</v>
      </c>
      <c r="E49" s="4" t="s">
        <v>24</v>
      </c>
      <c r="F49" s="31">
        <v>142.80000000000001</v>
      </c>
      <c r="J49" s="4">
        <v>0.71</v>
      </c>
      <c r="K49" s="4">
        <v>109</v>
      </c>
      <c r="L49" s="4">
        <f>SUM(J49*K49)</f>
        <v>77.39</v>
      </c>
    </row>
    <row r="50" spans="1:12" x14ac:dyDescent="0.2">
      <c r="C50" s="2">
        <f>SUM(F50*C36)</f>
        <v>241.3</v>
      </c>
      <c r="E50" s="4" t="s">
        <v>25</v>
      </c>
      <c r="F50" s="31">
        <v>95</v>
      </c>
      <c r="J50" s="4">
        <v>0.75</v>
      </c>
      <c r="K50" s="4">
        <v>33</v>
      </c>
      <c r="L50" s="4">
        <f>SUM(J50*K50)</f>
        <v>24.75</v>
      </c>
    </row>
    <row r="51" spans="1:12" x14ac:dyDescent="0.2">
      <c r="J51" s="4">
        <v>1.25</v>
      </c>
      <c r="K51" s="4">
        <v>33</v>
      </c>
      <c r="L51" s="4">
        <f>SUM(J51*K51)</f>
        <v>41.25</v>
      </c>
    </row>
    <row r="53" spans="1:12" ht="15" x14ac:dyDescent="0.2">
      <c r="A53" s="34"/>
      <c r="D53" s="19"/>
      <c r="E53" s="19"/>
      <c r="F53" s="35"/>
      <c r="G53" s="36"/>
      <c r="H53" s="19"/>
      <c r="I53" s="19"/>
      <c r="J53" s="19"/>
      <c r="K53" s="19"/>
    </row>
    <row r="55" spans="1:12" x14ac:dyDescent="0.2">
      <c r="F55" s="2"/>
      <c r="G55" s="2"/>
      <c r="H55" s="2"/>
      <c r="I55" s="2"/>
      <c r="J55" s="2"/>
      <c r="K55" s="2"/>
    </row>
  </sheetData>
  <mergeCells count="3">
    <mergeCell ref="A19:B19"/>
    <mergeCell ref="A20:B20"/>
    <mergeCell ref="A21:B2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Header>&amp;C&amp;"Arial,Fet"&amp;14&amp;E&amp;A</oddHeader>
    <oddFooter>&amp;L&amp;D&amp;RSida &amp;P av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PA28 SE-LDU</vt:lpstr>
      <vt:lpstr>'PA28 SE-LDU'!Utskriftsområde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och linnea</dc:creator>
  <cp:lastModifiedBy>Tom och linnea</cp:lastModifiedBy>
  <dcterms:created xsi:type="dcterms:W3CDTF">2015-11-08T12:15:22Z</dcterms:created>
  <dcterms:modified xsi:type="dcterms:W3CDTF">2015-11-08T12:21:52Z</dcterms:modified>
</cp:coreProperties>
</file>